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140" windowHeight="8475" activeTab="0"/>
  </bookViews>
  <sheets>
    <sheet name="ModFom" sheetId="1" r:id="rId1"/>
  </sheets>
  <definedNames>
    <definedName name="_xlnm.Print_Area" localSheetId="0">'ModFom'!$A$1:$U$28</definedName>
    <definedName name="Cod_modal">#REF!</definedName>
    <definedName name="SumofBolsas-ano">#REF!</definedName>
    <definedName name="SumofValor_RS">#REF!</definedName>
  </definedNames>
  <calcPr fullCalcOnLoad="1"/>
</workbook>
</file>

<file path=xl/sharedStrings.xml><?xml version="1.0" encoding="utf-8"?>
<sst xmlns="http://schemas.openxmlformats.org/spreadsheetml/2006/main" count="37" uniqueCount="29">
  <si>
    <t>Modalidades</t>
  </si>
  <si>
    <t>Subtotal</t>
  </si>
  <si>
    <t>Total</t>
  </si>
  <si>
    <t>Tabela 1.2.3</t>
  </si>
  <si>
    <t>-</t>
  </si>
  <si>
    <t xml:space="preserve">estão incluídos apenas até 2003 e, a partir de 2004, estão distribuídos entre as modalidades). </t>
  </si>
  <si>
    <t>Apoio à Editoração</t>
  </si>
  <si>
    <t>Apoio a Eventos</t>
  </si>
  <si>
    <t>Apoio a Especialista Visitante</t>
  </si>
  <si>
    <t>Apoio a Estágio/Treinamento no Exterior</t>
  </si>
  <si>
    <t>Apoio a Estágio/Treinamento no País</t>
  </si>
  <si>
    <t>Auxílio Pesquisador Visitante</t>
  </si>
  <si>
    <t>Participação em Eventos Científicos</t>
  </si>
  <si>
    <t>Promoção de Eventos Científicos</t>
  </si>
  <si>
    <t>Auxílio a Projetos de Pesquisa</t>
  </si>
  <si>
    <t>Apoio a Núcleos de Excelência</t>
  </si>
  <si>
    <t>Apoio ao Desenvolvimento C&amp;T e à Competitividade</t>
  </si>
  <si>
    <t>Auxílio Pesquisa</t>
  </si>
  <si>
    <t>Auxílio Projeto Conjunto de Pesquisa</t>
  </si>
  <si>
    <t>Outros</t>
  </si>
  <si>
    <t>Apoio à Capacitação Institucional/PCI</t>
  </si>
  <si>
    <t>Pesquisador Avaliador</t>
  </si>
  <si>
    <t>Investimentos (Reais mil correntes)</t>
  </si>
  <si>
    <t>Notas: Inclui recursos dos fundos setoriais; Inclui bolsas de curta duração (fluxo contínuo); Na modalidade de ACT estão incluídos R$ 60 mil relativos ao Apoio à Competitiv. e Difusão Tecnológica - CDT, em 2004.</t>
  </si>
  <si>
    <t xml:space="preserve">(1) Recursos referentes às ações de gestão e a concessões institucionais por meio de convênios (recursos para PADCT, GEMINI, MILLENIUM, por exemplo, </t>
  </si>
  <si>
    <t>Outros investimentos (1)</t>
  </si>
  <si>
    <t>Percentual %</t>
  </si>
  <si>
    <t>Fonte: CNPq/AEI.                 (1.2.3-ModFom_9614_$)</t>
  </si>
  <si>
    <t>CNPq - Fomento à pesquisa: investimentos realizados segundo modalidades - 2001-2015</t>
  </si>
</sst>
</file>

<file path=xl/styles.xml><?xml version="1.0" encoding="utf-8"?>
<styleSheet xmlns="http://schemas.openxmlformats.org/spreadsheetml/2006/main">
  <numFmts count="67">
    <numFmt numFmtId="5" formatCode="&quot; &quot;\ #,##0;\-&quot; &quot;\ #,##0"/>
    <numFmt numFmtId="6" formatCode="&quot; &quot;\ #,##0;[Red]\-&quot; &quot;\ #,##0"/>
    <numFmt numFmtId="7" formatCode="&quot; &quot;\ #,##0.00;\-&quot; &quot;\ #,##0.00"/>
    <numFmt numFmtId="8" formatCode="&quot; &quot;\ #,##0.00;[Red]\-&quot; &quot;\ #,##0.00"/>
    <numFmt numFmtId="42" formatCode="_-&quot; &quot;\ * #,##0_-;\-&quot; &quot;\ * #,##0_-;_-&quot; &quot;\ * &quot;-&quot;_-;_-@_-"/>
    <numFmt numFmtId="41" formatCode="_-* #,##0_-;\-* #,##0_-;_-* &quot;-&quot;_-;_-@_-"/>
    <numFmt numFmtId="44" formatCode="_-&quot; &quot;\ * #,##0.00_-;\-&quot; &quot;\ * #,##0.00_-;_-&quot; 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\$#,##0\ ;\(\$#,##0\)"/>
    <numFmt numFmtId="185" formatCode="\$#,##0\ ;[Red]\(\$#,##0\)"/>
    <numFmt numFmtId="186" formatCode="\$#,##0.00\ ;\(\$#,##0.00\)"/>
    <numFmt numFmtId="187" formatCode="\$#,##0.00\ ;[Red]\(\$#,##0.00\)"/>
    <numFmt numFmtId="188" formatCode="m/d/yy"/>
    <numFmt numFmtId="189" formatCode="d\-mmm\-yy"/>
    <numFmt numFmtId="190" formatCode="d\-mmm"/>
    <numFmt numFmtId="191" formatCode="mmm\-yy"/>
    <numFmt numFmtId="192" formatCode="m/d/yy\ h:mm"/>
    <numFmt numFmtId="193" formatCode="m/d"/>
    <numFmt numFmtId="194" formatCode="#,##0.0"/>
    <numFmt numFmtId="195" formatCode="0.0"/>
    <numFmt numFmtId="196" formatCode="#,##0.000"/>
    <numFmt numFmtId="197" formatCode="#,##0.000000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&quot;$&quot;#,##0.00_);[Red]\(&quot;$&quot;#,##0.00\)"/>
    <numFmt numFmtId="204" formatCode="#,##0.0000"/>
    <numFmt numFmtId="205" formatCode="_(* #,##0_);_(* \(#,##0\);_(* &quot;-&quot;??_);_(@_)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_(&quot;$&quot;* #,##0_);_(&quot;$&quot;* \(#,##0\);_(&quot;$&quot;* &quot;-&quot;_);_(@_)"/>
    <numFmt numFmtId="210" formatCode="_(&quot;$&quot;* #,##0.00_);_(&quot;$&quot;* \(#,##0.00\);_(&quot;$&quot;* &quot;-&quot;??_);_(@_)"/>
    <numFmt numFmtId="211" formatCode="#,##0.00000"/>
    <numFmt numFmtId="212" formatCode="#,##0.0000000"/>
    <numFmt numFmtId="213" formatCode="#,##0.00000000"/>
    <numFmt numFmtId="214" formatCode="#,##0.000000000"/>
    <numFmt numFmtId="215" formatCode="#,##0.0000000000"/>
    <numFmt numFmtId="216" formatCode="#,##0.00000000000"/>
    <numFmt numFmtId="217" formatCode="#,##0.000000000000"/>
    <numFmt numFmtId="218" formatCode="#,##0.0000000000000"/>
    <numFmt numFmtId="219" formatCode="#,##0.00000000000000"/>
    <numFmt numFmtId="220" formatCode="#,##0.000000000000000"/>
    <numFmt numFmtId="221" formatCode="#,##0.0000000000000000"/>
    <numFmt numFmtId="222" formatCode="_-* #,##0_-;\-* #,##0_-;_-* &quot;-&quot;??_-;_-@_-"/>
  </numFmts>
  <fonts count="5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.5"/>
      <color indexed="8"/>
      <name val="Arial"/>
      <family val="0"/>
    </font>
    <font>
      <sz val="2.25"/>
      <color indexed="8"/>
      <name val="Arial"/>
      <family val="0"/>
    </font>
    <font>
      <sz val="1.8"/>
      <color indexed="8"/>
      <name val="Arial"/>
      <family val="0"/>
    </font>
    <font>
      <sz val="2"/>
      <color indexed="8"/>
      <name val="Arial"/>
      <family val="0"/>
    </font>
    <font>
      <sz val="2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203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8" fillId="0" borderId="0" applyFont="0" applyFill="0" applyBorder="0" applyAlignment="0" applyProtection="0"/>
    <xf numFmtId="0" fontId="43" fillId="21" borderId="5" applyNumberFormat="0" applyAlignment="0" applyProtection="0"/>
    <xf numFmtId="4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0" xfId="53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0" xfId="0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0" fontId="6" fillId="0" borderId="0" xfId="0" applyFont="1" applyAlignment="1">
      <alignment vertical="top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3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5" fillId="0" borderId="0" xfId="0" applyFont="1" applyAlignment="1">
      <alignment/>
    </xf>
    <xf numFmtId="205" fontId="3" fillId="0" borderId="0" xfId="53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Fill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top"/>
    </xf>
    <xf numFmtId="3" fontId="3" fillId="0" borderId="13" xfId="0" applyNumberFormat="1" applyFont="1" applyBorder="1" applyAlignment="1">
      <alignment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vertical="center"/>
    </xf>
    <xf numFmtId="194" fontId="3" fillId="0" borderId="0" xfId="0" applyNumberFormat="1" applyFont="1" applyAlignment="1">
      <alignment vertical="center"/>
    </xf>
    <xf numFmtId="194" fontId="3" fillId="0" borderId="13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194" fontId="3" fillId="0" borderId="14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/>
    </xf>
    <xf numFmtId="0" fontId="4" fillId="0" borderId="17" xfId="0" applyFont="1" applyBorder="1" applyAlignment="1">
      <alignment horizontal="center" vertical="center"/>
    </xf>
    <xf numFmtId="3" fontId="4" fillId="0" borderId="18" xfId="0" applyNumberFormat="1" applyFont="1" applyBorder="1" applyAlignment="1">
      <alignment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19" xfId="0" applyNumberFormat="1" applyFont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194" fontId="4" fillId="0" borderId="1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/>
    </xf>
    <xf numFmtId="194" fontId="4" fillId="0" borderId="1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3" fontId="3" fillId="0" borderId="0" xfId="0" applyNumberFormat="1" applyFont="1" applyBorder="1" applyAlignment="1">
      <alignment/>
    </xf>
    <xf numFmtId="0" fontId="3" fillId="0" borderId="22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7" fillId="0" borderId="15" xfId="0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>
      <alignment vertical="center"/>
    </xf>
    <xf numFmtId="3" fontId="3" fillId="0" borderId="14" xfId="0" applyNumberFormat="1" applyFont="1" applyFill="1" applyBorder="1" applyAlignment="1" applyProtection="1">
      <alignment/>
      <protection/>
    </xf>
    <xf numFmtId="3" fontId="3" fillId="0" borderId="14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center" wrapText="1"/>
    </xf>
    <xf numFmtId="0" fontId="4" fillId="33" borderId="26" xfId="0" applyFont="1" applyFill="1" applyBorder="1" applyAlignment="1">
      <alignment horizontal="center" wrapText="1"/>
    </xf>
    <xf numFmtId="0" fontId="4" fillId="33" borderId="27" xfId="0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3" fontId="3" fillId="0" borderId="29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33" borderId="32" xfId="0" applyFont="1" applyFill="1" applyBorder="1" applyAlignment="1">
      <alignment horizontal="center" wrapText="1"/>
    </xf>
    <xf numFmtId="0" fontId="4" fillId="33" borderId="3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2539463"/>
        <c:axId val="47310848"/>
      </c:bar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23144449"/>
        <c:axId val="6973450"/>
      </c:ba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44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10"/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90"/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0C0C0"/>
                </a:gs>
                <a:gs pos="50000">
                  <a:srgbClr val="FFFFFF"/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2761051"/>
        <c:axId val="27978548"/>
      </c:barChart>
      <c:catAx>
        <c:axId val="62761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978548"/>
        <c:crosses val="autoZero"/>
        <c:auto val="1"/>
        <c:lblOffset val="100"/>
        <c:tickLblSkip val="1"/>
        <c:noMultiLvlLbl val="0"/>
      </c:catAx>
      <c:valAx>
        <c:axId val="279785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61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1" name="Chart 1025"/>
        <xdr:cNvGraphicFramePr/>
      </xdr:nvGraphicFramePr>
      <xdr:xfrm>
        <a:off x="95250" y="4686300"/>
        <a:ext cx="24574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2" name="Chart 1026"/>
        <xdr:cNvGraphicFramePr/>
      </xdr:nvGraphicFramePr>
      <xdr:xfrm>
        <a:off x="76200" y="4686300"/>
        <a:ext cx="2476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3" name="Chart 1027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4" name="Chart 1028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5" name="Chart 1029"/>
        <xdr:cNvGraphicFramePr/>
      </xdr:nvGraphicFramePr>
      <xdr:xfrm>
        <a:off x="85725" y="4686300"/>
        <a:ext cx="2466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32</xdr:row>
      <xdr:rowOff>0</xdr:rowOff>
    </xdr:from>
    <xdr:to>
      <xdr:col>2</xdr:col>
      <xdr:colOff>0</xdr:colOff>
      <xdr:row>32</xdr:row>
      <xdr:rowOff>0</xdr:rowOff>
    </xdr:to>
    <xdr:graphicFrame>
      <xdr:nvGraphicFramePr>
        <xdr:cNvPr id="6" name="Chart 1030"/>
        <xdr:cNvGraphicFramePr/>
      </xdr:nvGraphicFramePr>
      <xdr:xfrm>
        <a:off x="95250" y="4686300"/>
        <a:ext cx="24574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0</xdr:colOff>
      <xdr:row>32</xdr:row>
      <xdr:rowOff>0</xdr:rowOff>
    </xdr:from>
    <xdr:to>
      <xdr:col>19</xdr:col>
      <xdr:colOff>0</xdr:colOff>
      <xdr:row>32</xdr:row>
      <xdr:rowOff>0</xdr:rowOff>
    </xdr:to>
    <xdr:graphicFrame>
      <xdr:nvGraphicFramePr>
        <xdr:cNvPr id="7" name="Chart 1033"/>
        <xdr:cNvGraphicFramePr/>
      </xdr:nvGraphicFramePr>
      <xdr:xfrm>
        <a:off x="2552700" y="4686300"/>
        <a:ext cx="73723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oneCellAnchor>
    <xdr:from>
      <xdr:col>3</xdr:col>
      <xdr:colOff>0</xdr:colOff>
      <xdr:row>21</xdr:row>
      <xdr:rowOff>114300</xdr:rowOff>
    </xdr:from>
    <xdr:ext cx="76200" cy="200025"/>
    <xdr:sp>
      <xdr:nvSpPr>
        <xdr:cNvPr id="8" name="Text Box 1036"/>
        <xdr:cNvSpPr txBox="1">
          <a:spLocks noChangeArrowheads="1"/>
        </xdr:cNvSpPr>
      </xdr:nvSpPr>
      <xdr:spPr>
        <a:xfrm>
          <a:off x="3057525" y="3133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>
      <xdr:nvSpPr>
        <xdr:cNvPr id="9" name="Text Box 1038"/>
        <xdr:cNvSpPr txBox="1">
          <a:spLocks noChangeArrowheads="1"/>
        </xdr:cNvSpPr>
      </xdr:nvSpPr>
      <xdr:spPr>
        <a:xfrm>
          <a:off x="102203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12</xdr:row>
      <xdr:rowOff>0</xdr:rowOff>
    </xdr:from>
    <xdr:ext cx="76200" cy="200025"/>
    <xdr:sp>
      <xdr:nvSpPr>
        <xdr:cNvPr id="10" name="Text Box 1039"/>
        <xdr:cNvSpPr txBox="1">
          <a:spLocks noChangeArrowheads="1"/>
        </xdr:cNvSpPr>
      </xdr:nvSpPr>
      <xdr:spPr>
        <a:xfrm>
          <a:off x="1022032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76200" cy="200025"/>
    <xdr:sp>
      <xdr:nvSpPr>
        <xdr:cNvPr id="11" name="Text Box 1040"/>
        <xdr:cNvSpPr txBox="1">
          <a:spLocks noChangeArrowheads="1"/>
        </xdr:cNvSpPr>
      </xdr:nvSpPr>
      <xdr:spPr>
        <a:xfrm>
          <a:off x="3933825" y="3171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12" name="Text Box 1049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13" name="Text Box 1050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4" name="Text Box 1054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5" name="Text Box 1055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6" name="Text Box 1056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7" name="Text Box 1057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8" name="Text Box 1058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19" name="Text Box 1059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20" name="Text Box 1060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21</xdr:col>
      <xdr:colOff>0</xdr:colOff>
      <xdr:row>12</xdr:row>
      <xdr:rowOff>0</xdr:rowOff>
    </xdr:from>
    <xdr:ext cx="76200" cy="200025"/>
    <xdr:sp>
      <xdr:nvSpPr>
        <xdr:cNvPr id="21" name="Text Box 1061"/>
        <xdr:cNvSpPr txBox="1">
          <a:spLocks noChangeArrowheads="1"/>
        </xdr:cNvSpPr>
      </xdr:nvSpPr>
      <xdr:spPr>
        <a:xfrm>
          <a:off x="10534650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13</xdr:row>
      <xdr:rowOff>0</xdr:rowOff>
    </xdr:from>
    <xdr:ext cx="76200" cy="200025"/>
    <xdr:sp>
      <xdr:nvSpPr>
        <xdr:cNvPr id="22" name="Text Box 1064"/>
        <xdr:cNvSpPr txBox="1">
          <a:spLocks noChangeArrowheads="1"/>
        </xdr:cNvSpPr>
      </xdr:nvSpPr>
      <xdr:spPr>
        <a:xfrm>
          <a:off x="10220325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20</xdr:col>
      <xdr:colOff>0</xdr:colOff>
      <xdr:row>13</xdr:row>
      <xdr:rowOff>0</xdr:rowOff>
    </xdr:from>
    <xdr:ext cx="76200" cy="200025"/>
    <xdr:sp>
      <xdr:nvSpPr>
        <xdr:cNvPr id="23" name="Text Box 1065"/>
        <xdr:cNvSpPr txBox="1">
          <a:spLocks noChangeArrowheads="1"/>
        </xdr:cNvSpPr>
      </xdr:nvSpPr>
      <xdr:spPr>
        <a:xfrm>
          <a:off x="10220325" y="1876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24" name="Text Box 1066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114300</xdr:rowOff>
    </xdr:from>
    <xdr:ext cx="76200" cy="200025"/>
    <xdr:sp>
      <xdr:nvSpPr>
        <xdr:cNvPr id="25" name="Text Box 1067"/>
        <xdr:cNvSpPr txBox="1">
          <a:spLocks noChangeArrowheads="1"/>
        </xdr:cNvSpPr>
      </xdr:nvSpPr>
      <xdr:spPr>
        <a:xfrm>
          <a:off x="7620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0"/>
  <sheetViews>
    <sheetView showZeros="0" tabSelected="1" zoomScalePageLayoutView="0" workbookViewId="0" topLeftCell="A1">
      <selection activeCell="A1" sqref="A1"/>
    </sheetView>
  </sheetViews>
  <sheetFormatPr defaultColWidth="10.28125" defaultRowHeight="12.75"/>
  <cols>
    <col min="1" max="1" width="1.1484375" style="2" customWidth="1"/>
    <col min="2" max="2" width="37.140625" style="2" bestFit="1" customWidth="1"/>
    <col min="3" max="3" width="7.57421875" style="9" bestFit="1" customWidth="1"/>
    <col min="4" max="8" width="6.57421875" style="9" bestFit="1" customWidth="1"/>
    <col min="9" max="18" width="6.57421875" style="9" customWidth="1"/>
    <col min="19" max="20" width="4.421875" style="9" bestFit="1" customWidth="1"/>
    <col min="21" max="21" width="4.7109375" style="2" customWidth="1"/>
    <col min="22" max="32" width="8.8515625" style="2" customWidth="1"/>
    <col min="33" max="16384" width="10.28125" style="2" customWidth="1"/>
  </cols>
  <sheetData>
    <row r="1" spans="1:20" ht="12" customHeight="1">
      <c r="A1" s="35" t="s">
        <v>3</v>
      </c>
      <c r="C1" s="18"/>
      <c r="D1" s="18"/>
      <c r="E1" s="18"/>
      <c r="F1" s="7"/>
      <c r="G1" s="16"/>
      <c r="H1" s="16"/>
      <c r="I1" s="16"/>
      <c r="J1" s="16"/>
      <c r="K1" s="16"/>
      <c r="L1" s="16"/>
      <c r="M1" s="16"/>
      <c r="N1" s="70"/>
      <c r="O1" s="70"/>
      <c r="P1" s="70"/>
      <c r="Q1" s="70"/>
      <c r="R1" s="70"/>
      <c r="S1" s="16"/>
      <c r="T1" s="16"/>
    </row>
    <row r="2" spans="1:21" ht="12" customHeight="1">
      <c r="A2" s="21" t="s">
        <v>28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"/>
      <c r="S2" s="4"/>
      <c r="T2" s="4"/>
      <c r="U2" s="92"/>
    </row>
    <row r="3" spans="1:33" s="1" customFormat="1" ht="11.25" customHeight="1">
      <c r="A3" s="66"/>
      <c r="B3" s="93" t="s">
        <v>0</v>
      </c>
      <c r="C3" s="95" t="s">
        <v>22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7"/>
      <c r="R3" s="98" t="s">
        <v>26</v>
      </c>
      <c r="S3" s="99"/>
      <c r="T3" s="99"/>
      <c r="U3" s="99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3" s="1" customFormat="1" ht="11.25" customHeight="1">
      <c r="A4" s="67"/>
      <c r="B4" s="94"/>
      <c r="C4" s="6">
        <v>2001</v>
      </c>
      <c r="D4" s="5">
        <v>2002</v>
      </c>
      <c r="E4" s="5">
        <v>2003</v>
      </c>
      <c r="F4" s="6">
        <v>2004</v>
      </c>
      <c r="G4" s="6">
        <v>2005</v>
      </c>
      <c r="H4" s="6">
        <v>2006</v>
      </c>
      <c r="I4" s="6">
        <v>2007</v>
      </c>
      <c r="J4" s="6">
        <v>2008</v>
      </c>
      <c r="K4" s="46">
        <v>2009</v>
      </c>
      <c r="L4" s="46">
        <v>2010</v>
      </c>
      <c r="M4" s="46">
        <v>2011</v>
      </c>
      <c r="N4" s="46">
        <v>2012</v>
      </c>
      <c r="O4" s="85">
        <v>2013</v>
      </c>
      <c r="P4" s="85">
        <v>2014</v>
      </c>
      <c r="Q4" s="90">
        <v>2015</v>
      </c>
      <c r="R4" s="88">
        <v>2001</v>
      </c>
      <c r="S4" s="86">
        <v>2005</v>
      </c>
      <c r="T4" s="86">
        <v>2010</v>
      </c>
      <c r="U4" s="87">
        <v>2015</v>
      </c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38"/>
    </row>
    <row r="5" spans="1:33" s="61" customFormat="1" ht="11.25" customHeight="1">
      <c r="A5" s="83" t="s">
        <v>6</v>
      </c>
      <c r="B5" s="72"/>
      <c r="C5" s="56">
        <v>3929.181</v>
      </c>
      <c r="D5" s="56">
        <v>3073.30674</v>
      </c>
      <c r="E5" s="56">
        <v>3004.127</v>
      </c>
      <c r="F5" s="57">
        <v>4945.25</v>
      </c>
      <c r="G5" s="58">
        <v>5218.717</v>
      </c>
      <c r="H5" s="58">
        <v>638.8</v>
      </c>
      <c r="I5" s="58">
        <v>7026.439</v>
      </c>
      <c r="J5" s="58">
        <v>3114.157</v>
      </c>
      <c r="K5" s="58">
        <v>4464.022</v>
      </c>
      <c r="L5" s="58">
        <v>3549</v>
      </c>
      <c r="M5" s="58">
        <f>+M6</f>
        <v>6299.059</v>
      </c>
      <c r="N5" s="58">
        <f>+N6</f>
        <v>5890.69</v>
      </c>
      <c r="O5" s="58">
        <f>+O6</f>
        <v>7741.45471</v>
      </c>
      <c r="P5" s="58">
        <f>+P6</f>
        <v>5522.42873</v>
      </c>
      <c r="Q5" s="59">
        <f>+Q6</f>
        <v>5199.49456</v>
      </c>
      <c r="R5" s="60">
        <f aca="true" t="shared" si="0" ref="R5:R21">+C5*100/C$22</f>
        <v>2.585744057239921</v>
      </c>
      <c r="S5" s="60">
        <f aca="true" t="shared" si="1" ref="S5:S21">+G5*100/G$22</f>
        <v>2.1567191984463654</v>
      </c>
      <c r="T5" s="60">
        <f aca="true" t="shared" si="2" ref="T5:T21">+L5*100/L$22</f>
        <v>0.600434085766229</v>
      </c>
      <c r="U5" s="60">
        <f aca="true" t="shared" si="3" ref="U5:U21">+Q5*100/Q$22</f>
        <v>1.6259445454785006</v>
      </c>
      <c r="V5" s="62"/>
      <c r="W5" s="63"/>
      <c r="X5" s="63"/>
      <c r="Y5" s="63"/>
      <c r="Z5" s="64"/>
      <c r="AA5" s="64"/>
      <c r="AB5" s="64"/>
      <c r="AC5" s="64"/>
      <c r="AD5" s="64"/>
      <c r="AE5" s="64"/>
      <c r="AF5" s="64"/>
      <c r="AG5" s="63"/>
    </row>
    <row r="6" spans="1:33" ht="11.25" customHeight="1">
      <c r="A6" s="10"/>
      <c r="B6" s="73" t="s">
        <v>6</v>
      </c>
      <c r="C6" s="32">
        <v>3929.181</v>
      </c>
      <c r="D6" s="32">
        <v>3073.30674</v>
      </c>
      <c r="E6" s="32">
        <v>3004.127</v>
      </c>
      <c r="F6" s="31">
        <v>4945.25</v>
      </c>
      <c r="G6" s="33">
        <v>5218.717</v>
      </c>
      <c r="H6" s="33">
        <v>638.8</v>
      </c>
      <c r="I6" s="36">
        <v>7026.439</v>
      </c>
      <c r="J6" s="36">
        <v>3114.157</v>
      </c>
      <c r="K6" s="36">
        <v>4464.022</v>
      </c>
      <c r="L6" s="36">
        <v>3549</v>
      </c>
      <c r="M6" s="36">
        <v>6299.059</v>
      </c>
      <c r="N6" s="33">
        <v>5890.69</v>
      </c>
      <c r="O6" s="33">
        <v>7741.45471</v>
      </c>
      <c r="P6" s="33">
        <v>5522.42873</v>
      </c>
      <c r="Q6" s="48">
        <v>5199.49456</v>
      </c>
      <c r="R6" s="45">
        <f t="shared" si="0"/>
        <v>2.585744057239921</v>
      </c>
      <c r="S6" s="45">
        <f t="shared" si="1"/>
        <v>2.1567191984463654</v>
      </c>
      <c r="T6" s="45">
        <f t="shared" si="2"/>
        <v>0.600434085766229</v>
      </c>
      <c r="U6" s="45">
        <f t="shared" si="3"/>
        <v>1.6259445454785006</v>
      </c>
      <c r="V6" s="41"/>
      <c r="W6" s="13"/>
      <c r="X6" s="13"/>
      <c r="Y6" s="13"/>
      <c r="Z6" s="42"/>
      <c r="AA6" s="42"/>
      <c r="AB6" s="42"/>
      <c r="AC6" s="42"/>
      <c r="AD6" s="42"/>
      <c r="AE6" s="42"/>
      <c r="AF6" s="42"/>
      <c r="AG6" s="13"/>
    </row>
    <row r="7" spans="1:33" s="61" customFormat="1" ht="11.25" customHeight="1">
      <c r="A7" s="84" t="s">
        <v>7</v>
      </c>
      <c r="B7" s="74"/>
      <c r="C7" s="75">
        <f>SUM(C8:C13)</f>
        <v>29994.86024</v>
      </c>
      <c r="D7" s="75">
        <f aca="true" t="shared" si="4" ref="D7:L7">SUM(D8:D13)</f>
        <v>24542.39168</v>
      </c>
      <c r="E7" s="75">
        <f t="shared" si="4"/>
        <v>14632.66043</v>
      </c>
      <c r="F7" s="75">
        <f t="shared" si="4"/>
        <v>18187.576</v>
      </c>
      <c r="G7" s="75">
        <f t="shared" si="4"/>
        <v>19635.03134</v>
      </c>
      <c r="H7" s="75">
        <f t="shared" si="4"/>
        <v>20212.95551</v>
      </c>
      <c r="I7" s="75">
        <f t="shared" si="4"/>
        <v>23276.12216</v>
      </c>
      <c r="J7" s="75">
        <f t="shared" si="4"/>
        <v>29306.59489</v>
      </c>
      <c r="K7" s="75">
        <f t="shared" si="4"/>
        <v>24515.57402</v>
      </c>
      <c r="L7" s="75">
        <f t="shared" si="4"/>
        <v>41706.66983</v>
      </c>
      <c r="M7" s="75">
        <f>SUM(M8:M13)</f>
        <v>27317.20202</v>
      </c>
      <c r="N7" s="75">
        <f>SUM(N8:N13)</f>
        <v>28587.218679999998</v>
      </c>
      <c r="O7" s="75">
        <f>SUM(O8:O13)</f>
        <v>32340.360679999998</v>
      </c>
      <c r="P7" s="75">
        <f>SUM(P8:P13)</f>
        <v>26511.544280000002</v>
      </c>
      <c r="Q7" s="76">
        <f>SUM(Q8:Q13)</f>
        <v>23273.04683</v>
      </c>
      <c r="R7" s="65">
        <f t="shared" si="0"/>
        <v>19.739236144459113</v>
      </c>
      <c r="S7" s="65">
        <f t="shared" si="1"/>
        <v>8.114494243139466</v>
      </c>
      <c r="T7" s="65">
        <f t="shared" si="2"/>
        <v>7.056102048388283</v>
      </c>
      <c r="U7" s="65">
        <f t="shared" si="3"/>
        <v>7.277761927287064</v>
      </c>
      <c r="V7" s="62"/>
      <c r="W7" s="63"/>
      <c r="X7" s="63"/>
      <c r="Y7" s="63"/>
      <c r="Z7" s="64"/>
      <c r="AA7" s="64"/>
      <c r="AB7" s="64"/>
      <c r="AC7" s="64"/>
      <c r="AD7" s="64"/>
      <c r="AE7" s="64"/>
      <c r="AF7" s="64"/>
      <c r="AG7" s="63"/>
    </row>
    <row r="8" spans="1:33" ht="11.25" customHeight="1">
      <c r="A8" s="10"/>
      <c r="B8" s="77" t="s">
        <v>8</v>
      </c>
      <c r="C8" s="32">
        <v>4234.06117</v>
      </c>
      <c r="D8" s="32">
        <v>3275.32231</v>
      </c>
      <c r="E8" s="32">
        <v>290.6094</v>
      </c>
      <c r="F8" s="31">
        <v>379.83408</v>
      </c>
      <c r="G8" s="33">
        <v>729.10222</v>
      </c>
      <c r="H8" s="33">
        <v>1047.79158</v>
      </c>
      <c r="I8" s="33">
        <v>1349.34597</v>
      </c>
      <c r="J8" s="33">
        <v>1594.87362</v>
      </c>
      <c r="K8" s="33">
        <v>1600.96539</v>
      </c>
      <c r="L8" s="33">
        <v>1608.91738</v>
      </c>
      <c r="M8" s="33">
        <v>172.18822</v>
      </c>
      <c r="N8" s="33">
        <v>109.81205</v>
      </c>
      <c r="O8" s="33">
        <v>129.88284</v>
      </c>
      <c r="P8" s="33">
        <v>44.88601</v>
      </c>
      <c r="Q8" s="48">
        <v>147.15023</v>
      </c>
      <c r="R8" s="45">
        <f t="shared" si="0"/>
        <v>2.786381820618039</v>
      </c>
      <c r="S8" s="45">
        <f t="shared" si="1"/>
        <v>0.3013132836104862</v>
      </c>
      <c r="T8" s="45">
        <f t="shared" si="2"/>
        <v>0.27220310964601196</v>
      </c>
      <c r="U8" s="45">
        <f t="shared" si="3"/>
        <v>0.04601564845841608</v>
      </c>
      <c r="V8" s="41"/>
      <c r="W8" s="13"/>
      <c r="X8" s="13"/>
      <c r="Y8" s="13"/>
      <c r="Z8" s="42"/>
      <c r="AA8" s="42"/>
      <c r="AB8" s="42"/>
      <c r="AC8" s="42"/>
      <c r="AD8" s="42"/>
      <c r="AE8" s="42"/>
      <c r="AF8" s="42"/>
      <c r="AG8" s="13"/>
    </row>
    <row r="9" spans="1:33" ht="11.25" customHeight="1">
      <c r="A9" s="10"/>
      <c r="B9" s="77" t="s">
        <v>9</v>
      </c>
      <c r="C9" s="32">
        <v>1840.50618</v>
      </c>
      <c r="D9" s="32">
        <v>2848.32071</v>
      </c>
      <c r="E9" s="32">
        <v>528.68115</v>
      </c>
      <c r="F9" s="31">
        <v>568.52576</v>
      </c>
      <c r="G9" s="33">
        <v>825.22517</v>
      </c>
      <c r="H9" s="33">
        <v>734.22437</v>
      </c>
      <c r="I9" s="33">
        <v>501.80926</v>
      </c>
      <c r="J9" s="33">
        <v>825.95794</v>
      </c>
      <c r="K9" s="33">
        <v>929.38065</v>
      </c>
      <c r="L9" s="33">
        <v>896.05102</v>
      </c>
      <c r="M9" s="33">
        <v>90.32493</v>
      </c>
      <c r="N9" s="33">
        <v>27.25532</v>
      </c>
      <c r="O9" s="33">
        <v>15.61257</v>
      </c>
      <c r="P9" s="33"/>
      <c r="Q9" s="48"/>
      <c r="R9" s="45">
        <f t="shared" si="0"/>
        <v>1.2112137153387306</v>
      </c>
      <c r="S9" s="45">
        <f t="shared" si="1"/>
        <v>0.3410376472186873</v>
      </c>
      <c r="T9" s="45">
        <f t="shared" si="2"/>
        <v>0.15159751338224767</v>
      </c>
      <c r="U9" s="45">
        <f t="shared" si="3"/>
        <v>0</v>
      </c>
      <c r="V9" s="41"/>
      <c r="W9" s="13"/>
      <c r="X9" s="13"/>
      <c r="Y9" s="13"/>
      <c r="Z9" s="42"/>
      <c r="AA9" s="42"/>
      <c r="AB9" s="42"/>
      <c r="AC9" s="42"/>
      <c r="AD9" s="42"/>
      <c r="AE9" s="42"/>
      <c r="AF9" s="42"/>
      <c r="AG9" s="13"/>
    </row>
    <row r="10" spans="1:33" ht="11.25" customHeight="1">
      <c r="A10" s="10"/>
      <c r="B10" s="77" t="s">
        <v>10</v>
      </c>
      <c r="C10" s="32">
        <v>655.58713</v>
      </c>
      <c r="D10" s="32">
        <v>867.76644</v>
      </c>
      <c r="E10" s="32">
        <v>223.89762</v>
      </c>
      <c r="F10" s="31">
        <v>172.27455</v>
      </c>
      <c r="G10" s="33">
        <v>350.29292</v>
      </c>
      <c r="H10" s="33">
        <v>224.6923</v>
      </c>
      <c r="I10" s="33">
        <v>141.20612</v>
      </c>
      <c r="J10" s="33">
        <v>302.27262</v>
      </c>
      <c r="K10" s="33">
        <v>97.77201</v>
      </c>
      <c r="L10" s="33">
        <v>121.90153</v>
      </c>
      <c r="M10" s="33">
        <v>101.82789</v>
      </c>
      <c r="N10" s="33"/>
      <c r="O10" s="33"/>
      <c r="P10" s="33"/>
      <c r="Q10" s="48"/>
      <c r="R10" s="45">
        <f t="shared" si="0"/>
        <v>0.4314335545754893</v>
      </c>
      <c r="S10" s="45">
        <f t="shared" si="1"/>
        <v>0.1447642142012753</v>
      </c>
      <c r="T10" s="45">
        <f t="shared" si="2"/>
        <v>0.02062379084785983</v>
      </c>
      <c r="U10" s="45">
        <f t="shared" si="3"/>
        <v>0</v>
      </c>
      <c r="V10" s="41"/>
      <c r="W10" s="13"/>
      <c r="X10" s="13"/>
      <c r="Y10" s="13"/>
      <c r="Z10" s="42"/>
      <c r="AA10" s="42"/>
      <c r="AB10" s="42"/>
      <c r="AC10" s="42"/>
      <c r="AD10" s="42"/>
      <c r="AE10" s="42"/>
      <c r="AF10" s="42"/>
      <c r="AG10" s="13"/>
    </row>
    <row r="11" spans="1:33" ht="11.25" customHeight="1">
      <c r="A11" s="10"/>
      <c r="B11" s="77" t="s">
        <v>11</v>
      </c>
      <c r="C11" s="32">
        <v>798.973</v>
      </c>
      <c r="D11" s="32">
        <v>587.87612</v>
      </c>
      <c r="E11" s="32">
        <v>49.63929</v>
      </c>
      <c r="F11" s="31">
        <v>313.05013</v>
      </c>
      <c r="G11" s="33">
        <v>416.10659</v>
      </c>
      <c r="H11" s="33">
        <v>650.4487</v>
      </c>
      <c r="I11" s="33">
        <v>725.50819</v>
      </c>
      <c r="J11" s="33">
        <v>758.25153</v>
      </c>
      <c r="K11" s="33">
        <v>669.50565</v>
      </c>
      <c r="L11" s="33">
        <v>726.56532</v>
      </c>
      <c r="M11" s="33">
        <v>601.90996</v>
      </c>
      <c r="N11" s="33">
        <v>575.7544</v>
      </c>
      <c r="O11" s="33">
        <v>675.85632</v>
      </c>
      <c r="P11" s="33">
        <v>743.2114</v>
      </c>
      <c r="Q11" s="48">
        <v>668.082</v>
      </c>
      <c r="R11" s="45">
        <f t="shared" si="0"/>
        <v>0.5257939724958334</v>
      </c>
      <c r="S11" s="45">
        <f t="shared" si="1"/>
        <v>0.17196277768138232</v>
      </c>
      <c r="T11" s="45">
        <f t="shared" si="2"/>
        <v>0.12292324138169841</v>
      </c>
      <c r="U11" s="45">
        <f t="shared" si="3"/>
        <v>0.2089172844201163</v>
      </c>
      <c r="V11" s="41"/>
      <c r="W11" s="13"/>
      <c r="X11" s="13"/>
      <c r="Y11" s="13"/>
      <c r="Z11" s="42"/>
      <c r="AA11" s="42"/>
      <c r="AB11" s="42"/>
      <c r="AC11" s="42"/>
      <c r="AD11" s="42"/>
      <c r="AE11" s="42"/>
      <c r="AF11" s="42"/>
      <c r="AG11" s="13"/>
    </row>
    <row r="12" spans="1:33" ht="11.25" customHeight="1">
      <c r="A12" s="10"/>
      <c r="B12" s="77" t="s">
        <v>12</v>
      </c>
      <c r="C12" s="32">
        <v>5075.01054</v>
      </c>
      <c r="D12" s="32">
        <v>1494.00341</v>
      </c>
      <c r="E12" s="32">
        <v>1260.43705</v>
      </c>
      <c r="F12" s="31">
        <v>2033.64912</v>
      </c>
      <c r="G12" s="33">
        <v>2400.83269</v>
      </c>
      <c r="H12" s="33">
        <v>2355.15804</v>
      </c>
      <c r="I12" s="33">
        <v>2597.54</v>
      </c>
      <c r="J12" s="33">
        <v>2526.14541</v>
      </c>
      <c r="K12" s="33">
        <v>2389.55438</v>
      </c>
      <c r="L12" s="33">
        <v>2799.07635</v>
      </c>
      <c r="M12" s="33">
        <v>2983.91474</v>
      </c>
      <c r="N12" s="33">
        <v>2790.43736</v>
      </c>
      <c r="O12" s="33">
        <v>2717.71529</v>
      </c>
      <c r="P12" s="33">
        <v>2725.59939</v>
      </c>
      <c r="Q12" s="48">
        <v>2932.88443</v>
      </c>
      <c r="R12" s="45">
        <f t="shared" si="0"/>
        <v>3.3397999084885535</v>
      </c>
      <c r="S12" s="45">
        <f t="shared" si="1"/>
        <v>0.9921829359171291</v>
      </c>
      <c r="T12" s="45">
        <f t="shared" si="2"/>
        <v>0.47355898822263265</v>
      </c>
      <c r="U12" s="45">
        <f t="shared" si="3"/>
        <v>0.9171482701728843</v>
      </c>
      <c r="V12" s="41"/>
      <c r="W12" s="13"/>
      <c r="X12" s="13"/>
      <c r="Y12" s="13"/>
      <c r="Z12" s="42"/>
      <c r="AA12" s="42"/>
      <c r="AB12" s="42"/>
      <c r="AC12" s="42"/>
      <c r="AD12" s="42"/>
      <c r="AE12" s="42"/>
      <c r="AF12" s="42"/>
      <c r="AG12" s="13"/>
    </row>
    <row r="13" spans="1:33" ht="11.25" customHeight="1">
      <c r="A13" s="10"/>
      <c r="B13" s="77" t="s">
        <v>13</v>
      </c>
      <c r="C13" s="32">
        <v>17390.72222</v>
      </c>
      <c r="D13" s="32">
        <v>15469.10269</v>
      </c>
      <c r="E13" s="32">
        <v>12279.39592</v>
      </c>
      <c r="F13" s="31">
        <v>14720.24236</v>
      </c>
      <c r="G13" s="33">
        <v>14913.47175</v>
      </c>
      <c r="H13" s="33">
        <v>15200.64052</v>
      </c>
      <c r="I13" s="33">
        <v>17960.71262</v>
      </c>
      <c r="J13" s="33">
        <v>23299.09377</v>
      </c>
      <c r="K13" s="33">
        <v>18828.39594</v>
      </c>
      <c r="L13" s="33">
        <v>35554.15823</v>
      </c>
      <c r="M13" s="33">
        <v>23367.03628</v>
      </c>
      <c r="N13" s="33">
        <v>25083.95955</v>
      </c>
      <c r="O13" s="33">
        <v>28801.29366</v>
      </c>
      <c r="P13" s="33">
        <v>22997.84748</v>
      </c>
      <c r="Q13" s="48">
        <v>19524.93017</v>
      </c>
      <c r="R13" s="45">
        <f t="shared" si="0"/>
        <v>11.444613172942466</v>
      </c>
      <c r="S13" s="45">
        <f t="shared" si="1"/>
        <v>6.163233384510507</v>
      </c>
      <c r="T13" s="45">
        <f t="shared" si="2"/>
        <v>6.015195404907832</v>
      </c>
      <c r="U13" s="45">
        <f t="shared" si="3"/>
        <v>6.105680724235648</v>
      </c>
      <c r="V13" s="38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13"/>
    </row>
    <row r="14" spans="1:33" s="61" customFormat="1" ht="11.25" customHeight="1">
      <c r="A14" s="84" t="s">
        <v>14</v>
      </c>
      <c r="B14" s="74"/>
      <c r="C14" s="75">
        <f>SUM(C15:C18)</f>
        <v>118031.48541000001</v>
      </c>
      <c r="D14" s="75">
        <f aca="true" t="shared" si="5" ref="D14:L14">SUM(D15:D18)</f>
        <v>95169.16023000001</v>
      </c>
      <c r="E14" s="75">
        <f t="shared" si="5"/>
        <v>122699.58217999998</v>
      </c>
      <c r="F14" s="75">
        <f t="shared" si="5"/>
        <v>200000.98996</v>
      </c>
      <c r="G14" s="75">
        <f t="shared" si="5"/>
        <v>217121.05319</v>
      </c>
      <c r="H14" s="75">
        <f t="shared" si="5"/>
        <v>206802.29627000002</v>
      </c>
      <c r="I14" s="75">
        <f t="shared" si="5"/>
        <v>444048.10761</v>
      </c>
      <c r="J14" s="75">
        <f t="shared" si="5"/>
        <v>385775.53802</v>
      </c>
      <c r="K14" s="75">
        <f t="shared" si="5"/>
        <v>395181.72312</v>
      </c>
      <c r="L14" s="75">
        <f t="shared" si="5"/>
        <v>545816.70333</v>
      </c>
      <c r="M14" s="75">
        <f>SUM(M15:M18)</f>
        <v>314631.14088</v>
      </c>
      <c r="N14" s="75">
        <f>SUM(N15:N18)</f>
        <v>422599.62996</v>
      </c>
      <c r="O14" s="75">
        <f>SUM(O15:O18)</f>
        <v>477395.85776</v>
      </c>
      <c r="P14" s="75">
        <f>SUM(P15:P18)</f>
        <v>597354.31004</v>
      </c>
      <c r="Q14" s="76">
        <f>SUM(Q15:Q18)</f>
        <v>288877.63625000004</v>
      </c>
      <c r="R14" s="65">
        <f t="shared" si="0"/>
        <v>77.67501979830097</v>
      </c>
      <c r="S14" s="65">
        <f t="shared" si="1"/>
        <v>89.72878655841417</v>
      </c>
      <c r="T14" s="65">
        <f t="shared" si="2"/>
        <v>92.34346386584548</v>
      </c>
      <c r="U14" s="65">
        <f t="shared" si="3"/>
        <v>90.33551464498694</v>
      </c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</row>
    <row r="15" spans="1:33" ht="11.25" customHeight="1">
      <c r="A15" s="10"/>
      <c r="B15" s="73" t="s">
        <v>15</v>
      </c>
      <c r="C15" s="32">
        <v>18053.81162</v>
      </c>
      <c r="D15" s="50">
        <v>9562.87651</v>
      </c>
      <c r="E15" s="32">
        <v>31527.64909</v>
      </c>
      <c r="F15" s="31">
        <v>24031.86299</v>
      </c>
      <c r="G15" s="33">
        <v>15044.48404</v>
      </c>
      <c r="H15" s="33">
        <v>10609.2</v>
      </c>
      <c r="I15" s="33">
        <v>29250</v>
      </c>
      <c r="J15" s="33">
        <v>13677.6</v>
      </c>
      <c r="K15" s="33">
        <v>13259.04162</v>
      </c>
      <c r="L15" s="33">
        <v>19361.4596</v>
      </c>
      <c r="M15" s="33">
        <v>375.26334</v>
      </c>
      <c r="N15" s="33">
        <v>2777.23676</v>
      </c>
      <c r="O15" s="33">
        <v>2400.05379</v>
      </c>
      <c r="P15" s="33">
        <v>6788.06418</v>
      </c>
      <c r="Q15" s="48">
        <v>811.02</v>
      </c>
      <c r="R15" s="45">
        <f t="shared" si="0"/>
        <v>11.880983876014882</v>
      </c>
      <c r="S15" s="45">
        <f t="shared" si="1"/>
        <v>6.217376332111502</v>
      </c>
      <c r="T15" s="45">
        <f t="shared" si="2"/>
        <v>3.2756495615739016</v>
      </c>
      <c r="U15" s="45">
        <f t="shared" si="3"/>
        <v>0.25361571784661574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</row>
    <row r="16" spans="1:21" ht="11.25" customHeight="1">
      <c r="A16" s="10"/>
      <c r="B16" s="73" t="s">
        <v>16</v>
      </c>
      <c r="C16" s="32"/>
      <c r="D16" s="32"/>
      <c r="E16" s="32"/>
      <c r="F16" s="31">
        <v>17134.6863</v>
      </c>
      <c r="G16" s="33">
        <v>6553.25222</v>
      </c>
      <c r="H16" s="33">
        <v>172.11197</v>
      </c>
      <c r="I16" s="33">
        <v>15003.88045</v>
      </c>
      <c r="J16" s="33">
        <v>19310.43825</v>
      </c>
      <c r="K16" s="33">
        <v>8983.21756</v>
      </c>
      <c r="L16" s="33">
        <v>6446.27534</v>
      </c>
      <c r="M16" s="33">
        <v>174.1863</v>
      </c>
      <c r="N16" s="33"/>
      <c r="O16" s="33"/>
      <c r="P16" s="33"/>
      <c r="Q16" s="48"/>
      <c r="R16" s="45">
        <f t="shared" si="0"/>
        <v>0</v>
      </c>
      <c r="S16" s="45">
        <f t="shared" si="1"/>
        <v>2.708237460497526</v>
      </c>
      <c r="T16" s="45">
        <f t="shared" si="2"/>
        <v>1.090606773843417</v>
      </c>
      <c r="U16" s="45">
        <f t="shared" si="3"/>
        <v>0</v>
      </c>
    </row>
    <row r="17" spans="1:21" ht="11.25" customHeight="1">
      <c r="A17" s="10"/>
      <c r="B17" s="73" t="s">
        <v>17</v>
      </c>
      <c r="C17" s="32">
        <v>99098.22927</v>
      </c>
      <c r="D17" s="32">
        <v>84262.38335</v>
      </c>
      <c r="E17" s="32">
        <v>87501.33049</v>
      </c>
      <c r="F17" s="31">
        <v>157100.30115</v>
      </c>
      <c r="G17" s="33">
        <v>195194.02693</v>
      </c>
      <c r="H17" s="33">
        <v>196020.9843</v>
      </c>
      <c r="I17" s="33">
        <v>399794.22716</v>
      </c>
      <c r="J17" s="33">
        <v>352787.49977</v>
      </c>
      <c r="K17" s="33">
        <v>372939.46394</v>
      </c>
      <c r="L17" s="33">
        <v>520008.96839</v>
      </c>
      <c r="M17" s="33">
        <v>314081.69124</v>
      </c>
      <c r="N17" s="33">
        <v>419822.3932</v>
      </c>
      <c r="O17" s="33">
        <v>474995.80397</v>
      </c>
      <c r="P17" s="33">
        <v>590566.24586</v>
      </c>
      <c r="Q17" s="48">
        <v>288066.61625</v>
      </c>
      <c r="R17" s="45">
        <f t="shared" si="0"/>
        <v>65.21528466565977</v>
      </c>
      <c r="S17" s="45">
        <f t="shared" si="1"/>
        <v>80.66708834795753</v>
      </c>
      <c r="T17" s="45">
        <f t="shared" si="2"/>
        <v>87.97720753042816</v>
      </c>
      <c r="U17" s="45">
        <f t="shared" si="3"/>
        <v>90.08189892714033</v>
      </c>
    </row>
    <row r="18" spans="1:21" ht="11.25" customHeight="1">
      <c r="A18" s="10"/>
      <c r="B18" s="73" t="s">
        <v>18</v>
      </c>
      <c r="C18" s="32">
        <v>879.44452</v>
      </c>
      <c r="D18" s="32">
        <v>1343.90037</v>
      </c>
      <c r="E18" s="32">
        <v>3670.6026</v>
      </c>
      <c r="F18" s="31">
        <v>1734.13952</v>
      </c>
      <c r="G18" s="33">
        <v>329.29</v>
      </c>
      <c r="H18" s="33"/>
      <c r="I18" s="33"/>
      <c r="J18" s="33"/>
      <c r="K18" s="33"/>
      <c r="L18" s="33"/>
      <c r="M18" s="33"/>
      <c r="N18" s="33"/>
      <c r="O18" s="33"/>
      <c r="P18" s="33"/>
      <c r="Q18" s="48"/>
      <c r="R18" s="45">
        <f t="shared" si="0"/>
        <v>0.5787512566263084</v>
      </c>
      <c r="S18" s="45">
        <f t="shared" si="1"/>
        <v>0.13608441784760578</v>
      </c>
      <c r="T18" s="45">
        <f t="shared" si="2"/>
        <v>0</v>
      </c>
      <c r="U18" s="45">
        <f t="shared" si="3"/>
        <v>0</v>
      </c>
    </row>
    <row r="19" spans="1:21" s="61" customFormat="1" ht="11.25" customHeight="1">
      <c r="A19" s="84" t="s">
        <v>19</v>
      </c>
      <c r="B19" s="74"/>
      <c r="C19" s="78">
        <f>SUM(C20:C21)</f>
        <v>0</v>
      </c>
      <c r="D19" s="78">
        <f aca="true" t="shared" si="6" ref="D19:L19">SUM(D20:D21)</f>
        <v>0</v>
      </c>
      <c r="E19" s="78">
        <f t="shared" si="6"/>
        <v>0</v>
      </c>
      <c r="F19" s="78">
        <f t="shared" si="6"/>
        <v>0</v>
      </c>
      <c r="G19" s="78">
        <f t="shared" si="6"/>
        <v>0</v>
      </c>
      <c r="H19" s="78">
        <f t="shared" si="6"/>
        <v>0</v>
      </c>
      <c r="I19" s="78">
        <f t="shared" si="6"/>
        <v>0</v>
      </c>
      <c r="J19" s="78">
        <f t="shared" si="6"/>
        <v>0</v>
      </c>
      <c r="K19" s="78">
        <f t="shared" si="6"/>
        <v>0</v>
      </c>
      <c r="L19" s="78">
        <f t="shared" si="6"/>
        <v>0</v>
      </c>
      <c r="M19" s="78">
        <f>+M20+M21</f>
        <v>1942.8164</v>
      </c>
      <c r="N19" s="78">
        <f>+N20+N21</f>
        <v>1622.76403</v>
      </c>
      <c r="O19" s="78">
        <f>+O20+O21</f>
        <v>2253.95913</v>
      </c>
      <c r="P19" s="78">
        <f>+P20+P21</f>
        <v>2214.76312</v>
      </c>
      <c r="Q19" s="79">
        <f>+Q20+Q21</f>
        <v>2432.8416800000005</v>
      </c>
      <c r="R19" s="65">
        <f t="shared" si="0"/>
        <v>0</v>
      </c>
      <c r="S19" s="65">
        <f t="shared" si="1"/>
        <v>0</v>
      </c>
      <c r="T19" s="65">
        <f t="shared" si="2"/>
        <v>0</v>
      </c>
      <c r="U19" s="65">
        <f t="shared" si="3"/>
        <v>0.7607788822474991</v>
      </c>
    </row>
    <row r="20" spans="1:21" ht="11.25" customHeight="1">
      <c r="A20" s="10"/>
      <c r="B20" s="73" t="s">
        <v>20</v>
      </c>
      <c r="C20" s="32"/>
      <c r="D20" s="32"/>
      <c r="E20" s="32"/>
      <c r="F20" s="31"/>
      <c r="G20" s="33"/>
      <c r="H20" s="33"/>
      <c r="I20" s="33"/>
      <c r="J20" s="33"/>
      <c r="K20" s="33"/>
      <c r="L20" s="33"/>
      <c r="M20" s="33">
        <v>1942.8164</v>
      </c>
      <c r="N20" s="33">
        <v>1622.76403</v>
      </c>
      <c r="O20" s="33">
        <v>2030.85913</v>
      </c>
      <c r="P20" s="33">
        <v>1893.18312</v>
      </c>
      <c r="Q20" s="48">
        <v>2060.10168</v>
      </c>
      <c r="R20" s="45">
        <f t="shared" si="0"/>
        <v>0</v>
      </c>
      <c r="S20" s="45">
        <f t="shared" si="1"/>
        <v>0</v>
      </c>
      <c r="T20" s="45">
        <f t="shared" si="2"/>
        <v>0</v>
      </c>
      <c r="U20" s="45">
        <f t="shared" si="3"/>
        <v>0.6442185968412852</v>
      </c>
    </row>
    <row r="21" spans="1:21" ht="11.25" customHeight="1">
      <c r="A21" s="10"/>
      <c r="B21" s="80" t="s">
        <v>21</v>
      </c>
      <c r="C21" s="81"/>
      <c r="D21" s="81"/>
      <c r="E21" s="81"/>
      <c r="F21" s="82"/>
      <c r="G21" s="34"/>
      <c r="H21" s="34"/>
      <c r="I21" s="34"/>
      <c r="J21" s="34"/>
      <c r="K21" s="34"/>
      <c r="L21" s="34"/>
      <c r="M21" s="33"/>
      <c r="N21" s="34"/>
      <c r="O21" s="34">
        <v>223.1</v>
      </c>
      <c r="P21" s="91">
        <v>321.58</v>
      </c>
      <c r="Q21" s="89">
        <v>372.74</v>
      </c>
      <c r="R21" s="47">
        <f t="shared" si="0"/>
        <v>0</v>
      </c>
      <c r="S21" s="47">
        <f t="shared" si="1"/>
        <v>0</v>
      </c>
      <c r="T21" s="47">
        <f t="shared" si="2"/>
        <v>0</v>
      </c>
      <c r="U21" s="47">
        <f t="shared" si="3"/>
        <v>0.11656028540621385</v>
      </c>
    </row>
    <row r="22" spans="1:21" ht="12" customHeight="1">
      <c r="A22" s="69"/>
      <c r="B22" s="51" t="s">
        <v>1</v>
      </c>
      <c r="C22" s="52">
        <f>+C5+C7+C14+C19</f>
        <v>151955.52665</v>
      </c>
      <c r="D22" s="52">
        <f aca="true" t="shared" si="7" ref="D22:T22">+D5+D7+D14+D19</f>
        <v>122784.85865000001</v>
      </c>
      <c r="E22" s="52">
        <f t="shared" si="7"/>
        <v>140336.36961</v>
      </c>
      <c r="F22" s="52">
        <f t="shared" si="7"/>
        <v>223133.81596</v>
      </c>
      <c r="G22" s="52">
        <f t="shared" si="7"/>
        <v>241974.80153</v>
      </c>
      <c r="H22" s="52">
        <f t="shared" si="7"/>
        <v>227654.05178</v>
      </c>
      <c r="I22" s="52">
        <f t="shared" si="7"/>
        <v>474350.66877</v>
      </c>
      <c r="J22" s="52">
        <f t="shared" si="7"/>
        <v>418196.28991</v>
      </c>
      <c r="K22" s="52">
        <f t="shared" si="7"/>
        <v>424161.31914</v>
      </c>
      <c r="L22" s="52">
        <f t="shared" si="7"/>
        <v>591072.3731600001</v>
      </c>
      <c r="M22" s="52">
        <f t="shared" si="7"/>
        <v>350190.2183</v>
      </c>
      <c r="N22" s="52">
        <f t="shared" si="7"/>
        <v>458700.30267</v>
      </c>
      <c r="O22" s="52">
        <f>+O5+O7+O14+O19</f>
        <v>519731.63227999996</v>
      </c>
      <c r="P22" s="52">
        <f>+P5+P7+P14+P19</f>
        <v>631603.04617</v>
      </c>
      <c r="Q22" s="68">
        <f>+Q5+Q7+Q14+Q19</f>
        <v>319783.01932</v>
      </c>
      <c r="R22" s="52">
        <f>+R5+R7+R14+R19</f>
        <v>100</v>
      </c>
      <c r="S22" s="52">
        <f>+S5+S7+S14+S19</f>
        <v>100</v>
      </c>
      <c r="T22" s="52">
        <f t="shared" si="7"/>
        <v>99.99999999999999</v>
      </c>
      <c r="U22" s="52">
        <f>+U5+U7+U14+U19</f>
        <v>100</v>
      </c>
    </row>
    <row r="23" spans="1:21" ht="11.25" customHeight="1">
      <c r="A23" s="69"/>
      <c r="B23" s="71" t="s">
        <v>25</v>
      </c>
      <c r="C23" s="4">
        <v>28647.172</v>
      </c>
      <c r="D23" s="19">
        <v>49847.45572</v>
      </c>
      <c r="E23" s="18">
        <v>47646.29</v>
      </c>
      <c r="F23" s="25">
        <v>1275.5296</v>
      </c>
      <c r="G23" s="16">
        <v>568.37432</v>
      </c>
      <c r="H23" s="16">
        <v>4575.116359999999</v>
      </c>
      <c r="I23" s="16">
        <v>3028.1772899999996</v>
      </c>
      <c r="J23" s="16">
        <v>5358.16257</v>
      </c>
      <c r="K23" s="16">
        <v>3393.7337500000003</v>
      </c>
      <c r="L23" s="16">
        <v>3934.81903</v>
      </c>
      <c r="M23" s="16"/>
      <c r="N23" s="16"/>
      <c r="O23" s="16"/>
      <c r="P23" s="16"/>
      <c r="Q23" s="49"/>
      <c r="R23" s="53" t="s">
        <v>4</v>
      </c>
      <c r="S23" s="53" t="s">
        <v>4</v>
      </c>
      <c r="T23" s="53" t="s">
        <v>4</v>
      </c>
      <c r="U23" s="53" t="s">
        <v>4</v>
      </c>
    </row>
    <row r="24" spans="1:21" s="1" customFormat="1" ht="13.5" customHeight="1">
      <c r="A24" s="69"/>
      <c r="B24" s="51" t="s">
        <v>2</v>
      </c>
      <c r="C24" s="52">
        <f>+C22+C23</f>
        <v>180602.69865</v>
      </c>
      <c r="D24" s="52">
        <f aca="true" t="shared" si="8" ref="D24:P24">+D22+D23</f>
        <v>172632.31437</v>
      </c>
      <c r="E24" s="52">
        <f t="shared" si="8"/>
        <v>187982.65961</v>
      </c>
      <c r="F24" s="52">
        <f t="shared" si="8"/>
        <v>224409.34556000002</v>
      </c>
      <c r="G24" s="54">
        <f t="shared" si="8"/>
        <v>242543.17585</v>
      </c>
      <c r="H24" s="54">
        <f t="shared" si="8"/>
        <v>232229.16814</v>
      </c>
      <c r="I24" s="54">
        <f t="shared" si="8"/>
        <v>477378.84606</v>
      </c>
      <c r="J24" s="54">
        <f t="shared" si="8"/>
        <v>423554.45248</v>
      </c>
      <c r="K24" s="54">
        <f t="shared" si="8"/>
        <v>427555.05289</v>
      </c>
      <c r="L24" s="54">
        <f t="shared" si="8"/>
        <v>595007.1921900001</v>
      </c>
      <c r="M24" s="54">
        <f t="shared" si="8"/>
        <v>350190.2183</v>
      </c>
      <c r="N24" s="54">
        <f t="shared" si="8"/>
        <v>458700.30267</v>
      </c>
      <c r="O24" s="54">
        <f t="shared" si="8"/>
        <v>519731.63227999996</v>
      </c>
      <c r="P24" s="54">
        <f t="shared" si="8"/>
        <v>631603.04617</v>
      </c>
      <c r="Q24" s="55">
        <f>+Q22+Q23</f>
        <v>319783.01932</v>
      </c>
      <c r="R24" s="53" t="s">
        <v>4</v>
      </c>
      <c r="S24" s="53" t="s">
        <v>4</v>
      </c>
      <c r="T24" s="53" t="s">
        <v>4</v>
      </c>
      <c r="U24" s="53" t="s">
        <v>4</v>
      </c>
    </row>
    <row r="25" spans="1:20" ht="12.75" customHeight="1">
      <c r="A25" s="17" t="s">
        <v>27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12"/>
      <c r="T25" s="12"/>
    </row>
    <row r="26" spans="1:20" ht="10.5" customHeight="1">
      <c r="A26" s="27" t="s">
        <v>23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2"/>
      <c r="T26" s="12"/>
    </row>
    <row r="27" spans="1:20" s="13" customFormat="1" ht="10.5" customHeight="1">
      <c r="A27" s="37" t="s">
        <v>24</v>
      </c>
      <c r="C27" s="23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5"/>
    </row>
    <row r="28" spans="1:20" s="13" customFormat="1" ht="9.75" customHeight="1">
      <c r="A28" s="26" t="s">
        <v>5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15"/>
    </row>
    <row r="29" spans="3:27" s="13" customFormat="1" ht="12.75"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6"/>
      <c r="T29" s="15"/>
      <c r="V29" s="29"/>
      <c r="W29" s="28"/>
      <c r="X29" s="28"/>
      <c r="Y29" s="28"/>
      <c r="Z29" s="28"/>
      <c r="AA29" s="28"/>
    </row>
    <row r="30" spans="2:27" s="13" customFormat="1" ht="12.75">
      <c r="B30" s="26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V30" s="29"/>
      <c r="W30" s="28"/>
      <c r="X30" s="28"/>
      <c r="Y30" s="28"/>
      <c r="Z30" s="28"/>
      <c r="AA30" s="28"/>
    </row>
    <row r="31" spans="2:27" s="13" customFormat="1" ht="12.75">
      <c r="B31" s="22"/>
      <c r="C31" s="23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W31" s="28"/>
      <c r="X31" s="28"/>
      <c r="Y31" s="28"/>
      <c r="Z31" s="28"/>
      <c r="AA31" s="28"/>
    </row>
    <row r="32" spans="2:20" ht="12.75">
      <c r="B32" s="2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7"/>
      <c r="T32" s="7"/>
    </row>
    <row r="33" spans="2:20" ht="12.75">
      <c r="B33" s="3"/>
      <c r="C33" s="20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40" spans="3:18" ht="12.75"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ht="12.75">
      <c r="B41" s="1"/>
    </row>
    <row r="43" ht="12.75">
      <c r="B43" s="1"/>
    </row>
    <row r="44" spans="2:18" ht="12.75">
      <c r="B44" s="10"/>
      <c r="C44" s="2"/>
      <c r="D44" s="2"/>
      <c r="E44" s="13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51" spans="2:4" ht="12.75">
      <c r="B51" s="1"/>
      <c r="C51" s="12"/>
      <c r="D51" s="12"/>
    </row>
    <row r="52" spans="2:4" ht="12.75">
      <c r="B52" s="1"/>
      <c r="C52" s="12"/>
      <c r="D52" s="12"/>
    </row>
    <row r="53" spans="2:4" ht="12.75">
      <c r="B53" s="1"/>
      <c r="C53" s="12"/>
      <c r="D53" s="12"/>
    </row>
    <row r="54" spans="2:4" ht="12.75">
      <c r="B54" s="1"/>
      <c r="C54" s="12"/>
      <c r="D54" s="12"/>
    </row>
    <row r="55" spans="2:4" ht="12.75">
      <c r="B55" s="1"/>
      <c r="C55" s="12"/>
      <c r="D55" s="12"/>
    </row>
    <row r="56" spans="2:4" ht="12.75">
      <c r="B56" s="1"/>
      <c r="C56" s="12"/>
      <c r="D56" s="12"/>
    </row>
    <row r="57" spans="2:4" ht="12.75">
      <c r="B57" s="1"/>
      <c r="C57" s="12"/>
      <c r="D57" s="12"/>
    </row>
    <row r="58" spans="2:4" ht="12.75">
      <c r="B58" s="1"/>
      <c r="C58" s="12"/>
      <c r="D58" s="12"/>
    </row>
    <row r="59" spans="2:4" ht="12.75">
      <c r="B59" s="1"/>
      <c r="C59" s="12"/>
      <c r="D59" s="12"/>
    </row>
    <row r="60" spans="2:4" ht="12.75">
      <c r="B60" s="1"/>
      <c r="C60" s="12"/>
      <c r="D60" s="12"/>
    </row>
    <row r="61" spans="2:4" ht="12.75">
      <c r="B61" s="1"/>
      <c r="C61" s="12"/>
      <c r="D61" s="12"/>
    </row>
    <row r="62" spans="2:4" ht="12.75">
      <c r="B62" s="1"/>
      <c r="C62" s="12"/>
      <c r="D62" s="12"/>
    </row>
    <row r="63" spans="2:4" ht="12.75">
      <c r="B63" s="1"/>
      <c r="C63" s="12"/>
      <c r="D63" s="12"/>
    </row>
    <row r="64" spans="2:4" ht="12.75">
      <c r="B64" s="1"/>
      <c r="C64" s="12"/>
      <c r="D64" s="12"/>
    </row>
    <row r="65" spans="2:4" ht="12.75">
      <c r="B65" s="1"/>
      <c r="C65" s="12"/>
      <c r="D65" s="12"/>
    </row>
    <row r="66" spans="2:4" ht="12.75">
      <c r="B66" s="1"/>
      <c r="C66" s="12"/>
      <c r="D66" s="12"/>
    </row>
    <row r="67" spans="2:4" ht="12.75">
      <c r="B67" s="1"/>
      <c r="C67" s="12"/>
      <c r="D67" s="12"/>
    </row>
    <row r="68" spans="2:4" ht="12.75">
      <c r="B68" s="1"/>
      <c r="C68" s="12"/>
      <c r="D68" s="12"/>
    </row>
    <row r="69" spans="2:4" ht="12.75">
      <c r="B69" s="1"/>
      <c r="C69" s="12"/>
      <c r="D69" s="12"/>
    </row>
    <row r="70" spans="2:4" ht="12.75">
      <c r="B70" s="1"/>
      <c r="C70" s="12"/>
      <c r="D70" s="12"/>
    </row>
  </sheetData>
  <sheetProtection/>
  <mergeCells count="3">
    <mergeCell ref="B3:B4"/>
    <mergeCell ref="C3:Q3"/>
    <mergeCell ref="R3:U3"/>
  </mergeCells>
  <printOptions horizontalCentered="1" verticalCentered="1"/>
  <pageMargins left="0" right="0" top="0.5905511811023623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 Maria do Amaral Ornelas</dc:creator>
  <cp:keywords/>
  <dc:description/>
  <cp:lastModifiedBy>ramaral</cp:lastModifiedBy>
  <cp:lastPrinted>2016-06-20T18:58:32Z</cp:lastPrinted>
  <dcterms:created xsi:type="dcterms:W3CDTF">1998-04-12T14:24:06Z</dcterms:created>
  <dcterms:modified xsi:type="dcterms:W3CDTF">2016-06-20T20:49:50Z</dcterms:modified>
  <cp:category/>
  <cp:version/>
  <cp:contentType/>
  <cp:contentStatus/>
</cp:coreProperties>
</file>